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tiondevelopmenttrust-my.sharepoint.com/personal/rnaylor_educationdevelopmenttrust_com/Documents/personal/"/>
    </mc:Choice>
  </mc:AlternateContent>
  <xr:revisionPtr revIDLastSave="297" documentId="8_{0556870E-D266-4C2C-A4A5-D86727D7068E}" xr6:coauthVersionLast="40" xr6:coauthVersionMax="40" xr10:uidLastSave="{F2240284-5A14-41EB-9EA7-47CD47075BD9}"/>
  <bookViews>
    <workbookView xWindow="28680" yWindow="-120" windowWidth="24240" windowHeight="13140" xr2:uid="{07EFD3BC-B6D9-45DD-8784-70DA3727B5D5}"/>
  </bookViews>
  <sheets>
    <sheet name="Sheet1" sheetId="1" r:id="rId1"/>
  </sheets>
  <definedNames>
    <definedName name="_xlnm.Print_Area" localSheetId="0">Sheet1!$A$1:$S$18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5" i="1" l="1"/>
  <c r="T18" i="1"/>
  <c r="X21" i="1" l="1"/>
  <c r="X20" i="1"/>
  <c r="C18" i="1"/>
  <c r="D18" i="1"/>
  <c r="U18" i="1" l="1"/>
  <c r="P15" i="1"/>
  <c r="D6" i="1" l="1"/>
  <c r="D7" i="1"/>
  <c r="D8" i="1"/>
  <c r="D9" i="1"/>
  <c r="D10" i="1"/>
  <c r="D11" i="1"/>
  <c r="D12" i="1"/>
  <c r="D13" i="1"/>
  <c r="D14" i="1"/>
  <c r="D15" i="1"/>
  <c r="D16" i="1"/>
  <c r="D17" i="1"/>
  <c r="D5" i="1"/>
  <c r="G6" i="1"/>
  <c r="H6" i="1"/>
  <c r="G7" i="1"/>
  <c r="H7" i="1"/>
  <c r="G8" i="1"/>
  <c r="H8" i="1"/>
  <c r="G9" i="1"/>
  <c r="H9" i="1"/>
  <c r="G10" i="1"/>
  <c r="H10" i="1"/>
  <c r="G11" i="1"/>
  <c r="H11" i="1"/>
  <c r="G12" i="1"/>
  <c r="H12" i="1"/>
  <c r="G13" i="1"/>
  <c r="H13" i="1"/>
  <c r="G14" i="1"/>
  <c r="H14" i="1"/>
  <c r="G15" i="1"/>
  <c r="H15" i="1"/>
  <c r="G16" i="1"/>
  <c r="H16" i="1"/>
  <c r="G17" i="1"/>
  <c r="H17" i="1"/>
  <c r="H5" i="1"/>
  <c r="G5" i="1"/>
  <c r="T17" i="1" l="1"/>
  <c r="U17" i="1" s="1"/>
  <c r="T15" i="1"/>
  <c r="T13" i="1"/>
  <c r="U13" i="1" s="1"/>
  <c r="T11" i="1"/>
  <c r="U11" i="1" s="1"/>
  <c r="T9" i="1"/>
  <c r="T7" i="1"/>
  <c r="U7" i="1" s="1"/>
  <c r="T14" i="1"/>
  <c r="U14" i="1" s="1"/>
  <c r="T10" i="1"/>
  <c r="U10" i="1" s="1"/>
  <c r="T16" i="1"/>
  <c r="U16" i="1" s="1"/>
  <c r="T12" i="1"/>
  <c r="U12" i="1" s="1"/>
  <c r="O8" i="1"/>
  <c r="R8" i="1"/>
  <c r="T5" i="1"/>
  <c r="U5" i="1" s="1"/>
  <c r="T6" i="1"/>
  <c r="U6" i="1" s="1"/>
  <c r="U15" i="1"/>
  <c r="U9" i="1"/>
  <c r="AA11" i="1"/>
  <c r="Y11" i="1"/>
  <c r="C6" i="1"/>
  <c r="C7" i="1"/>
  <c r="C8" i="1"/>
  <c r="C9" i="1"/>
  <c r="C10" i="1"/>
  <c r="C11" i="1"/>
  <c r="C12" i="1"/>
  <c r="C13" i="1"/>
  <c r="C14" i="1"/>
  <c r="C15" i="1"/>
  <c r="C16" i="1"/>
  <c r="C17" i="1"/>
  <c r="C5" i="1"/>
  <c r="T8" i="1" l="1"/>
  <c r="U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tc={922CEF2B-2538-4161-93CE-2BA91DF8FD91}</author>
  </authors>
  <commentList>
    <comment ref="B16" authorId="0" shapeId="0" xr:uid="{922CEF2B-2538-4161-93CE-2BA91DF8FD91}">
      <text>
        <t>[Threaded comment]
Your version of Excel allows you to read this threaded comment; however, any edits to it will get removed if the file is opened in a newer version of Excel. Learn more: https://go.microsoft.com/fwlink/?linkid=870924
Comment:
    based on WHO recommendation rather than Lancet (31g)</t>
      </text>
    </comment>
  </commentList>
</comments>
</file>

<file path=xl/sharedStrings.xml><?xml version="1.0" encoding="utf-8"?>
<sst xmlns="http://schemas.openxmlformats.org/spreadsheetml/2006/main" count="128" uniqueCount="125">
  <si>
    <t>item</t>
  </si>
  <si>
    <t>per person day (g)</t>
  </si>
  <si>
    <t>nuts</t>
  </si>
  <si>
    <t>legumes</t>
  </si>
  <si>
    <t>fish</t>
  </si>
  <si>
    <t>eggs</t>
  </si>
  <si>
    <t>red meat</t>
  </si>
  <si>
    <t>chicken</t>
  </si>
  <si>
    <t>carbs : bread/ rice/pasta</t>
  </si>
  <si>
    <t xml:space="preserve">starchy vege </t>
  </si>
  <si>
    <t>Dairy</t>
  </si>
  <si>
    <t>vegetables</t>
  </si>
  <si>
    <t>fruit</t>
  </si>
  <si>
    <t>sugar</t>
  </si>
  <si>
    <t>Naylors weekly</t>
  </si>
  <si>
    <t>breakfasts</t>
  </si>
  <si>
    <t>lunch</t>
  </si>
  <si>
    <t>dinner 1</t>
  </si>
  <si>
    <t>dinner 2</t>
  </si>
  <si>
    <t>dinner 3</t>
  </si>
  <si>
    <t>dinner 4</t>
  </si>
  <si>
    <t>dinner 5</t>
  </si>
  <si>
    <t>dinner 6</t>
  </si>
  <si>
    <t>dinner 7</t>
  </si>
  <si>
    <t>Balance</t>
  </si>
  <si>
    <t>snacks</t>
  </si>
  <si>
    <t>per week</t>
  </si>
  <si>
    <t>per person per day</t>
  </si>
  <si>
    <t>for family meal</t>
  </si>
  <si>
    <t>Shopping list</t>
  </si>
  <si>
    <t>family for the week</t>
  </si>
  <si>
    <t>lunches</t>
  </si>
  <si>
    <t>400g  oil</t>
  </si>
  <si>
    <t>legume: lentil &amp; sweeto potato bake</t>
  </si>
  <si>
    <t>1 pc toast + marmalade/ 30g cereal + 100ml oatmilk + raisins</t>
  </si>
  <si>
    <t>Total</t>
  </si>
  <si>
    <t xml:space="preserve">500g spread </t>
  </si>
  <si>
    <t>fish + potatoes + green vege</t>
  </si>
  <si>
    <t>half dozen eggs</t>
  </si>
  <si>
    <t>cheddar</t>
  </si>
  <si>
    <t>spinach</t>
  </si>
  <si>
    <t>plain flour</t>
  </si>
  <si>
    <t>bread</t>
  </si>
  <si>
    <t>cereal</t>
  </si>
  <si>
    <t>oil (unsaturates</t>
  </si>
  <si>
    <t>oil (saturates)</t>
  </si>
  <si>
    <t>saturates</t>
  </si>
  <si>
    <t>unsaturates</t>
  </si>
  <si>
    <t>500g Bertoli</t>
  </si>
  <si>
    <t>bannana date and loaf</t>
  </si>
  <si>
    <t>1 large sweet potato</t>
  </si>
  <si>
    <t>1 small onion</t>
  </si>
  <si>
    <t>2 garlic cloves</t>
  </si>
  <si>
    <t>bell pepper</t>
  </si>
  <si>
    <t>chili</t>
  </si>
  <si>
    <t>cumin</t>
  </si>
  <si>
    <t>tumeric</t>
  </si>
  <si>
    <t>cayenne</t>
  </si>
  <si>
    <t>1 cup coconut milk (full fat)</t>
  </si>
  <si>
    <t>garnish: cilantro and cashew coconut lime cream</t>
  </si>
  <si>
    <t>1 cup lentils (200g)</t>
  </si>
  <si>
    <t>serve with nice bread</t>
  </si>
  <si>
    <t>courgette</t>
  </si>
  <si>
    <t>tinned tomatoes</t>
  </si>
  <si>
    <t>potatoes 400g</t>
  </si>
  <si>
    <t>sweet potatoes 500g</t>
  </si>
  <si>
    <t>legume: vegetable tagine</t>
  </si>
  <si>
    <t>egg and spinach pie wth pinenuts and a cheese sauce</t>
  </si>
  <si>
    <t>50g pinenuts</t>
  </si>
  <si>
    <t>100g goats cheese</t>
  </si>
  <si>
    <t>300g flour</t>
  </si>
  <si>
    <t>500g spinach</t>
  </si>
  <si>
    <t>100g cheddar</t>
  </si>
  <si>
    <t>50g trex</t>
  </si>
  <si>
    <t>100g bertoli</t>
  </si>
  <si>
    <t>200g SR flour</t>
  </si>
  <si>
    <t>25 g ground almonds</t>
  </si>
  <si>
    <t>100g dates</t>
  </si>
  <si>
    <t>3-4 bananas</t>
  </si>
  <si>
    <t>3tsp oat milk</t>
  </si>
  <si>
    <t>50g oil</t>
  </si>
  <si>
    <t>1 pc fruit and 25 g nuts each per day</t>
  </si>
  <si>
    <r>
      <t xml:space="preserve">nut </t>
    </r>
    <r>
      <rPr>
        <sz val="9"/>
        <color rgb="FFFF0000"/>
        <rFont val="Calibri"/>
        <family val="2"/>
        <scheme val="minor"/>
      </rPr>
      <t>DONALD</t>
    </r>
  </si>
  <si>
    <t>1 can chick peas</t>
  </si>
  <si>
    <t>tim toms</t>
  </si>
  <si>
    <t>onion</t>
  </si>
  <si>
    <t>coriander</t>
  </si>
  <si>
    <t>pomegranate</t>
  </si>
  <si>
    <t>100 g dried fruit</t>
  </si>
  <si>
    <t xml:space="preserve">200g couscous </t>
  </si>
  <si>
    <t>pepper</t>
  </si>
  <si>
    <t>carrot</t>
  </si>
  <si>
    <t>fish (500g)</t>
  </si>
  <si>
    <t>new potatoes (400g)</t>
  </si>
  <si>
    <t>broccoli (300g)</t>
  </si>
  <si>
    <t>garlic</t>
  </si>
  <si>
    <t>ingredients</t>
  </si>
  <si>
    <t>2 tbsp miso paste</t>
  </si>
  <si>
    <t>2·5cm (1in) piece fresh ginger, finely sliced into matchsticks</t>
  </si>
  <si>
    <t>1 star anise</t>
  </si>
  <si>
    <t>150g (5oz) udon noodles</t>
  </si>
  <si>
    <t>2 sirloin steaks</t>
  </si>
  <si>
    <t>2 tbsp olive oil</t>
  </si>
  <si>
    <t>100g shiitake mushrooms, halved, if large</t>
  </si>
  <si>
    <t>100g (3 1/2oz) chestnut mushrooms, sliced</t>
  </si>
  <si>
    <t>1 x 200g pack baby leaf greens, finely shredded</t>
  </si>
  <si>
    <t>1 red chilli, finely sliced</t>
  </si>
  <si>
    <t>6 spring onions, finely sliced</t>
  </si>
  <si>
    <t>small bunch coriander, stalks chopped</t>
  </si>
  <si>
    <t>oat milk</t>
  </si>
  <si>
    <t>treat1</t>
  </si>
  <si>
    <t>treat 2</t>
  </si>
  <si>
    <t>treat 3</t>
  </si>
  <si>
    <t>Pumpkin pie (one third)</t>
  </si>
  <si>
    <t>3 eggs</t>
  </si>
  <si>
    <r>
      <t xml:space="preserve">chicken curry &amp; rice </t>
    </r>
    <r>
      <rPr>
        <sz val="9"/>
        <color rgb="FFFF0000"/>
        <rFont val="Calibri"/>
        <family val="2"/>
        <scheme val="minor"/>
      </rPr>
      <t>DONALD</t>
    </r>
  </si>
  <si>
    <t>red meat: miso ramen with beef, mushrooms and greens</t>
  </si>
  <si>
    <t>tinned fruit</t>
  </si>
  <si>
    <t>yoghurt</t>
  </si>
  <si>
    <t>alpro pot</t>
  </si>
  <si>
    <t>youghurt</t>
  </si>
  <si>
    <t>icecream</t>
  </si>
  <si>
    <t>Fresh fruit</t>
  </si>
  <si>
    <t>2 bars  chocolate</t>
  </si>
  <si>
    <t>vege soup + 1 slice bread + cheese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</si>
</sst>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1" fontId="0" fillId="0" borderId="0" xfId="0" applyNumberFormat="1"/>
    <xf numFmtId="0" fontId="2" fillId="0" borderId="0" xfId="0" applyFont="1" applyAlignment="1">
      <alignment vertical="top" wrapText="1"/>
    </xf>
    <xf numFmtId="0" fontId="1" fillId="0" borderId="1" xfId="0" applyFont="1" applyBorder="1"/>
    <xf numFmtId="0" fontId="2" fillId="0" borderId="1" xfId="0" applyFont="1" applyBorder="1" applyAlignment="1">
      <alignment vertical="top" wrapText="1"/>
    </xf>
    <xf numFmtId="0" fontId="0" fillId="0" borderId="1" xfId="0" applyBorder="1"/>
    <xf numFmtId="1" fontId="0" fillId="0" borderId="1" xfId="0" applyNumberFormat="1" applyBorder="1"/>
    <xf numFmtId="0" fontId="5" fillId="0" borderId="0" xfId="0" applyFont="1" applyAlignment="1">
      <alignment vertical="center"/>
    </xf>
    <xf numFmtId="0" fontId="5" fillId="0" borderId="0" xfId="0" applyFont="1" applyAlignme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uth Naylor" id="{8EE184B9-E668-4D28-9C69-D7CF5CE061FA}" userId="S::rnaylor@educationdevelopmenttrust.com::5f6f99e5-cc98-468c-b177-57ee8003cdb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6" dT="2019-02-17T22:11:52.91" personId="{8EE184B9-E668-4D28-9C69-D7CF5CE061FA}" id="{922CEF2B-2538-4161-93CE-2BA91DF8FD91}">
    <text>based on WHO recommendation rather than Lancet (31g)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2F654-669A-492E-A5B2-8D6DFA917A58}">
  <sheetPr>
    <pageSetUpPr fitToPage="1"/>
  </sheetPr>
  <dimension ref="A1:AA34"/>
  <sheetViews>
    <sheetView tabSelected="1" view="pageBreakPreview" zoomScale="60" zoomScaleNormal="100" workbookViewId="0">
      <selection activeCell="O26" sqref="O26"/>
    </sheetView>
  </sheetViews>
  <sheetFormatPr defaultRowHeight="14.5" x14ac:dyDescent="0.35"/>
  <cols>
    <col min="1" max="1" width="18.81640625" customWidth="1"/>
    <col min="6" max="8" width="9" customWidth="1"/>
  </cols>
  <sheetData>
    <row r="1" spans="1:27" x14ac:dyDescent="0.35">
      <c r="E1" s="1" t="s">
        <v>27</v>
      </c>
      <c r="G1" s="1" t="s">
        <v>30</v>
      </c>
      <c r="I1" t="s">
        <v>28</v>
      </c>
    </row>
    <row r="2" spans="1:27" x14ac:dyDescent="0.35">
      <c r="A2" s="1" t="s">
        <v>0</v>
      </c>
      <c r="B2" s="1" t="s">
        <v>1</v>
      </c>
      <c r="C2" s="1" t="s">
        <v>26</v>
      </c>
      <c r="D2" s="1" t="s">
        <v>14</v>
      </c>
      <c r="E2" s="1" t="s">
        <v>15</v>
      </c>
      <c r="F2" s="1" t="s">
        <v>16</v>
      </c>
      <c r="G2" s="4" t="s">
        <v>15</v>
      </c>
      <c r="H2" s="4" t="s">
        <v>31</v>
      </c>
      <c r="I2" s="4" t="s">
        <v>17</v>
      </c>
      <c r="J2" s="4" t="s">
        <v>18</v>
      </c>
      <c r="K2" s="4" t="s">
        <v>19</v>
      </c>
      <c r="L2" s="4" t="s">
        <v>20</v>
      </c>
      <c r="M2" s="4" t="s">
        <v>21</v>
      </c>
      <c r="N2" s="4" t="s">
        <v>22</v>
      </c>
      <c r="O2" s="4" t="s">
        <v>23</v>
      </c>
      <c r="P2" s="4" t="s">
        <v>25</v>
      </c>
      <c r="Q2" s="4" t="s">
        <v>110</v>
      </c>
      <c r="R2" s="4" t="s">
        <v>111</v>
      </c>
      <c r="S2" s="4" t="s">
        <v>112</v>
      </c>
      <c r="T2" s="1" t="s">
        <v>35</v>
      </c>
      <c r="U2" s="1" t="s">
        <v>24</v>
      </c>
      <c r="V2" s="1" t="s">
        <v>29</v>
      </c>
    </row>
    <row r="3" spans="1:27" s="3" customFormat="1" ht="66.5" customHeight="1" x14ac:dyDescent="0.35">
      <c r="E3" s="3" t="s">
        <v>34</v>
      </c>
      <c r="F3" s="3" t="s">
        <v>124</v>
      </c>
      <c r="G3" s="5"/>
      <c r="H3" s="5"/>
      <c r="I3" s="5" t="s">
        <v>82</v>
      </c>
      <c r="J3" s="5" t="s">
        <v>116</v>
      </c>
      <c r="K3" s="5" t="s">
        <v>33</v>
      </c>
      <c r="L3" s="5" t="s">
        <v>115</v>
      </c>
      <c r="M3" s="5" t="s">
        <v>66</v>
      </c>
      <c r="N3" s="5" t="s">
        <v>37</v>
      </c>
      <c r="O3" s="5" t="s">
        <v>67</v>
      </c>
      <c r="P3" s="5" t="s">
        <v>81</v>
      </c>
      <c r="Q3" s="5" t="s">
        <v>49</v>
      </c>
      <c r="R3" s="5" t="s">
        <v>113</v>
      </c>
      <c r="S3" s="5" t="s">
        <v>123</v>
      </c>
    </row>
    <row r="4" spans="1:27" s="3" customFormat="1" ht="23.5" customHeight="1" x14ac:dyDescent="0.35">
      <c r="G4" s="5"/>
      <c r="H4" s="5"/>
      <c r="I4" s="5" t="s">
        <v>117</v>
      </c>
      <c r="J4" s="5" t="s">
        <v>118</v>
      </c>
      <c r="K4" s="5" t="s">
        <v>117</v>
      </c>
      <c r="L4" s="5" t="s">
        <v>119</v>
      </c>
      <c r="M4" s="5" t="s">
        <v>120</v>
      </c>
      <c r="N4" s="5" t="s">
        <v>121</v>
      </c>
      <c r="O4" s="5" t="s">
        <v>122</v>
      </c>
      <c r="P4" s="5"/>
      <c r="Q4" s="5"/>
      <c r="R4" s="5"/>
      <c r="S4" s="5"/>
    </row>
    <row r="5" spans="1:27" x14ac:dyDescent="0.35">
      <c r="A5" t="s">
        <v>2</v>
      </c>
      <c r="B5">
        <v>50</v>
      </c>
      <c r="C5">
        <f>B5*7</f>
        <v>350</v>
      </c>
      <c r="D5" s="2">
        <f>B5*7*2.6</f>
        <v>910</v>
      </c>
      <c r="G5" s="6">
        <f>E5*2.6*7</f>
        <v>0</v>
      </c>
      <c r="H5" s="6">
        <f>F5*2.6*7</f>
        <v>0</v>
      </c>
      <c r="I5" s="6">
        <v>245</v>
      </c>
      <c r="J5" s="6"/>
      <c r="K5" s="6"/>
      <c r="L5" s="6"/>
      <c r="M5" s="6"/>
      <c r="N5" s="6"/>
      <c r="O5" s="6">
        <v>50</v>
      </c>
      <c r="P5" s="6">
        <f>25*3*7</f>
        <v>525</v>
      </c>
      <c r="Q5" s="6">
        <v>25</v>
      </c>
      <c r="R5" s="6">
        <v>65</v>
      </c>
      <c r="S5" s="6"/>
      <c r="T5">
        <f>SUM(G5:S5)</f>
        <v>910</v>
      </c>
      <c r="U5" s="2">
        <f>D5-T5</f>
        <v>0</v>
      </c>
    </row>
    <row r="6" spans="1:27" x14ac:dyDescent="0.35">
      <c r="A6" t="s">
        <v>3</v>
      </c>
      <c r="B6">
        <v>75</v>
      </c>
      <c r="C6">
        <f t="shared" ref="C6:C18" si="0">B6*7</f>
        <v>525</v>
      </c>
      <c r="D6" s="2">
        <f t="shared" ref="D6:D18" si="1">B6*7*2.6</f>
        <v>1365</v>
      </c>
      <c r="F6">
        <v>30</v>
      </c>
      <c r="G6" s="6">
        <f t="shared" ref="G6:G17" si="2">E6*2.6*7</f>
        <v>0</v>
      </c>
      <c r="H6" s="6">
        <f t="shared" ref="H6:H17" si="3">F6*2.6*7</f>
        <v>546</v>
      </c>
      <c r="I6" s="6"/>
      <c r="J6" s="6"/>
      <c r="K6" s="6">
        <v>200</v>
      </c>
      <c r="L6" s="6">
        <v>40</v>
      </c>
      <c r="M6" s="6">
        <v>300</v>
      </c>
      <c r="N6" s="6"/>
      <c r="O6" s="6"/>
      <c r="P6" s="6"/>
      <c r="Q6" s="6"/>
      <c r="R6" s="6"/>
      <c r="S6" s="6">
        <v>110</v>
      </c>
      <c r="T6">
        <f>SUM(G6:S6)</f>
        <v>1196</v>
      </c>
      <c r="U6" s="2">
        <f t="shared" ref="U6:U18" si="4">D6-T6</f>
        <v>169</v>
      </c>
    </row>
    <row r="7" spans="1:27" x14ac:dyDescent="0.35">
      <c r="A7" t="s">
        <v>4</v>
      </c>
      <c r="B7">
        <v>28</v>
      </c>
      <c r="C7">
        <f t="shared" si="0"/>
        <v>196</v>
      </c>
      <c r="D7" s="2">
        <f t="shared" si="1"/>
        <v>509.6</v>
      </c>
      <c r="G7" s="6">
        <f t="shared" si="2"/>
        <v>0</v>
      </c>
      <c r="H7" s="6">
        <f t="shared" si="3"/>
        <v>0</v>
      </c>
      <c r="I7" s="6"/>
      <c r="J7" s="6"/>
      <c r="K7" s="6"/>
      <c r="L7" s="6"/>
      <c r="M7" s="6"/>
      <c r="N7" s="6">
        <v>510</v>
      </c>
      <c r="O7" s="6"/>
      <c r="P7" s="6"/>
      <c r="Q7" s="6"/>
      <c r="R7" s="6"/>
      <c r="S7" s="6"/>
      <c r="T7">
        <f t="shared" ref="T7:T18" si="5">SUM(G7:S7)</f>
        <v>510</v>
      </c>
      <c r="U7" s="2">
        <f t="shared" si="4"/>
        <v>-0.39999999999997726</v>
      </c>
    </row>
    <row r="8" spans="1:27" x14ac:dyDescent="0.35">
      <c r="A8" t="s">
        <v>5</v>
      </c>
      <c r="B8">
        <v>13</v>
      </c>
      <c r="C8">
        <f t="shared" si="0"/>
        <v>91</v>
      </c>
      <c r="D8" s="2">
        <f t="shared" si="1"/>
        <v>236.6</v>
      </c>
      <c r="G8" s="6">
        <f t="shared" si="2"/>
        <v>0</v>
      </c>
      <c r="H8" s="6">
        <f t="shared" si="3"/>
        <v>0</v>
      </c>
      <c r="I8" s="6"/>
      <c r="J8" s="6"/>
      <c r="K8" s="6"/>
      <c r="L8" s="6"/>
      <c r="M8" s="6"/>
      <c r="N8" s="6"/>
      <c r="O8" s="7">
        <f>D8*3/5</f>
        <v>141.95999999999998</v>
      </c>
      <c r="P8" s="6"/>
      <c r="Q8" s="6"/>
      <c r="R8" s="7">
        <f>D8*1/5</f>
        <v>47.32</v>
      </c>
      <c r="S8" s="6"/>
      <c r="T8">
        <f t="shared" si="5"/>
        <v>189.27999999999997</v>
      </c>
      <c r="U8" s="2">
        <f t="shared" si="4"/>
        <v>47.320000000000022</v>
      </c>
      <c r="V8" t="s">
        <v>38</v>
      </c>
    </row>
    <row r="9" spans="1:27" x14ac:dyDescent="0.35">
      <c r="A9" t="s">
        <v>6</v>
      </c>
      <c r="B9">
        <v>14</v>
      </c>
      <c r="C9">
        <f t="shared" si="0"/>
        <v>98</v>
      </c>
      <c r="D9" s="2">
        <f t="shared" si="1"/>
        <v>254.8</v>
      </c>
      <c r="G9" s="6">
        <f t="shared" si="2"/>
        <v>0</v>
      </c>
      <c r="H9" s="6">
        <f t="shared" si="3"/>
        <v>0</v>
      </c>
      <c r="I9" s="6"/>
      <c r="J9" s="6">
        <v>255</v>
      </c>
      <c r="K9" s="6"/>
      <c r="L9" s="6"/>
      <c r="M9" s="6"/>
      <c r="N9" s="6"/>
      <c r="O9" s="6"/>
      <c r="P9" s="6"/>
      <c r="Q9" s="6"/>
      <c r="R9" s="6"/>
      <c r="S9" s="6"/>
      <c r="T9">
        <f t="shared" si="5"/>
        <v>255</v>
      </c>
      <c r="U9" s="2">
        <f t="shared" si="4"/>
        <v>-0.19999999999998863</v>
      </c>
    </row>
    <row r="10" spans="1:27" x14ac:dyDescent="0.35">
      <c r="A10" t="s">
        <v>7</v>
      </c>
      <c r="B10">
        <v>29</v>
      </c>
      <c r="C10">
        <f t="shared" si="0"/>
        <v>203</v>
      </c>
      <c r="D10" s="2">
        <f t="shared" si="1"/>
        <v>527.80000000000007</v>
      </c>
      <c r="G10" s="6">
        <f t="shared" si="2"/>
        <v>0</v>
      </c>
      <c r="H10" s="6">
        <f t="shared" si="3"/>
        <v>0</v>
      </c>
      <c r="I10" s="6"/>
      <c r="J10" s="6"/>
      <c r="K10" s="6"/>
      <c r="L10" s="6">
        <v>528</v>
      </c>
      <c r="M10" s="6"/>
      <c r="N10" s="6"/>
      <c r="O10" s="6"/>
      <c r="P10" s="6"/>
      <c r="Q10" s="6"/>
      <c r="R10" s="6"/>
      <c r="S10" s="6"/>
      <c r="T10">
        <f t="shared" si="5"/>
        <v>528</v>
      </c>
      <c r="U10" s="2">
        <f t="shared" si="4"/>
        <v>-0.19999999999993179</v>
      </c>
    </row>
    <row r="11" spans="1:27" x14ac:dyDescent="0.35">
      <c r="A11" t="s">
        <v>8</v>
      </c>
      <c r="B11">
        <v>232</v>
      </c>
      <c r="C11">
        <f t="shared" si="0"/>
        <v>1624</v>
      </c>
      <c r="D11" s="2">
        <f t="shared" si="1"/>
        <v>4222.4000000000005</v>
      </c>
      <c r="E11">
        <v>40</v>
      </c>
      <c r="F11">
        <v>40</v>
      </c>
      <c r="G11" s="6">
        <f t="shared" si="2"/>
        <v>728</v>
      </c>
      <c r="H11" s="6">
        <f t="shared" si="3"/>
        <v>728</v>
      </c>
      <c r="I11" s="6"/>
      <c r="J11" s="6">
        <v>150</v>
      </c>
      <c r="K11" s="6">
        <v>300</v>
      </c>
      <c r="L11" s="6">
        <v>150</v>
      </c>
      <c r="M11" s="6">
        <v>250</v>
      </c>
      <c r="N11" s="6"/>
      <c r="O11" s="6">
        <v>300</v>
      </c>
      <c r="P11" s="6"/>
      <c r="Q11" s="6">
        <v>200</v>
      </c>
      <c r="R11" s="6">
        <v>58</v>
      </c>
      <c r="S11" s="6"/>
      <c r="T11">
        <f t="shared" si="5"/>
        <v>2864</v>
      </c>
      <c r="U11" s="2">
        <f t="shared" si="4"/>
        <v>1358.4000000000005</v>
      </c>
      <c r="V11" t="s">
        <v>41</v>
      </c>
      <c r="X11" t="s">
        <v>42</v>
      </c>
      <c r="Y11">
        <f>H11+G11/2</f>
        <v>1092</v>
      </c>
      <c r="Z11" t="s">
        <v>43</v>
      </c>
      <c r="AA11">
        <f>G11/2</f>
        <v>364</v>
      </c>
    </row>
    <row r="12" spans="1:27" x14ac:dyDescent="0.35">
      <c r="A12" t="s">
        <v>9</v>
      </c>
      <c r="B12">
        <v>50</v>
      </c>
      <c r="C12">
        <f t="shared" si="0"/>
        <v>350</v>
      </c>
      <c r="D12" s="2">
        <f t="shared" si="1"/>
        <v>910</v>
      </c>
      <c r="G12" s="6">
        <f t="shared" si="2"/>
        <v>0</v>
      </c>
      <c r="H12" s="6">
        <f t="shared" si="3"/>
        <v>0</v>
      </c>
      <c r="I12" s="6"/>
      <c r="J12" s="6"/>
      <c r="K12" s="6">
        <v>250</v>
      </c>
      <c r="L12" s="6"/>
      <c r="M12" s="6">
        <v>250</v>
      </c>
      <c r="N12" s="6">
        <v>400</v>
      </c>
      <c r="O12" s="6"/>
      <c r="P12" s="6"/>
      <c r="Q12" s="6"/>
      <c r="R12" s="6"/>
      <c r="S12" s="6"/>
      <c r="T12">
        <f t="shared" si="5"/>
        <v>900</v>
      </c>
      <c r="U12" s="2">
        <f t="shared" si="4"/>
        <v>10</v>
      </c>
      <c r="V12" t="s">
        <v>64</v>
      </c>
      <c r="X12" t="s">
        <v>65</v>
      </c>
    </row>
    <row r="13" spans="1:27" x14ac:dyDescent="0.35">
      <c r="A13" t="s">
        <v>10</v>
      </c>
      <c r="B13">
        <v>250</v>
      </c>
      <c r="C13">
        <f t="shared" si="0"/>
        <v>1750</v>
      </c>
      <c r="D13" s="2">
        <f t="shared" si="1"/>
        <v>4550</v>
      </c>
      <c r="F13">
        <v>25</v>
      </c>
      <c r="G13" s="6">
        <f t="shared" si="2"/>
        <v>0</v>
      </c>
      <c r="H13" s="6">
        <f t="shared" si="3"/>
        <v>455</v>
      </c>
      <c r="I13" s="6"/>
      <c r="J13" s="6">
        <v>250</v>
      </c>
      <c r="K13" s="6"/>
      <c r="L13" s="6"/>
      <c r="M13" s="6">
        <v>250</v>
      </c>
      <c r="N13" s="6">
        <v>250</v>
      </c>
      <c r="O13" s="6">
        <v>200</v>
      </c>
      <c r="P13" s="6"/>
      <c r="Q13" s="6"/>
      <c r="R13" s="6">
        <v>25</v>
      </c>
      <c r="S13" s="6">
        <v>30</v>
      </c>
      <c r="T13">
        <f>SUM(G13:S13)</f>
        <v>1460</v>
      </c>
      <c r="U13" s="2">
        <f t="shared" si="4"/>
        <v>3090</v>
      </c>
      <c r="V13" t="s">
        <v>39</v>
      </c>
    </row>
    <row r="14" spans="1:27" x14ac:dyDescent="0.35">
      <c r="A14" t="s">
        <v>11</v>
      </c>
      <c r="B14">
        <v>300</v>
      </c>
      <c r="C14">
        <f t="shared" si="0"/>
        <v>2100</v>
      </c>
      <c r="D14" s="2">
        <f t="shared" si="1"/>
        <v>5460</v>
      </c>
      <c r="F14">
        <v>110</v>
      </c>
      <c r="G14" s="6">
        <f t="shared" si="2"/>
        <v>0</v>
      </c>
      <c r="H14" s="6">
        <f t="shared" si="3"/>
        <v>2002</v>
      </c>
      <c r="I14" s="6">
        <v>500</v>
      </c>
      <c r="J14" s="6">
        <v>500</v>
      </c>
      <c r="K14" s="6">
        <v>500</v>
      </c>
      <c r="L14" s="6">
        <v>500</v>
      </c>
      <c r="M14" s="6">
        <v>500</v>
      </c>
      <c r="N14" s="6">
        <v>500</v>
      </c>
      <c r="O14" s="6">
        <v>500</v>
      </c>
      <c r="P14" s="6"/>
      <c r="Q14" s="6"/>
      <c r="R14" s="6">
        <v>150</v>
      </c>
      <c r="S14" s="6"/>
      <c r="T14">
        <f t="shared" si="5"/>
        <v>5652</v>
      </c>
      <c r="U14" s="2">
        <f t="shared" si="4"/>
        <v>-192</v>
      </c>
      <c r="V14" t="s">
        <v>40</v>
      </c>
    </row>
    <row r="15" spans="1:27" x14ac:dyDescent="0.35">
      <c r="A15" t="s">
        <v>12</v>
      </c>
      <c r="B15">
        <v>200</v>
      </c>
      <c r="C15">
        <f t="shared" si="0"/>
        <v>1400</v>
      </c>
      <c r="D15" s="2">
        <f t="shared" si="1"/>
        <v>3640</v>
      </c>
      <c r="E15">
        <v>10</v>
      </c>
      <c r="G15" s="6">
        <f t="shared" si="2"/>
        <v>182</v>
      </c>
      <c r="H15" s="6">
        <f t="shared" si="3"/>
        <v>0</v>
      </c>
      <c r="I15" s="6">
        <v>200</v>
      </c>
      <c r="J15" s="6"/>
      <c r="K15" s="6">
        <v>200</v>
      </c>
      <c r="L15" s="6"/>
      <c r="M15" s="6">
        <v>300</v>
      </c>
      <c r="N15" s="6"/>
      <c r="O15" s="6">
        <v>300</v>
      </c>
      <c r="P15" s="7">
        <f>300*7</f>
        <v>2100</v>
      </c>
      <c r="Q15" s="7">
        <v>400</v>
      </c>
      <c r="R15" s="7"/>
      <c r="S15" s="6"/>
      <c r="T15">
        <f t="shared" si="5"/>
        <v>3682</v>
      </c>
      <c r="U15" s="2">
        <f t="shared" si="4"/>
        <v>-42</v>
      </c>
    </row>
    <row r="16" spans="1:27" x14ac:dyDescent="0.35">
      <c r="A16" t="s">
        <v>13</v>
      </c>
      <c r="B16" s="10">
        <v>25</v>
      </c>
      <c r="C16">
        <f t="shared" si="0"/>
        <v>175</v>
      </c>
      <c r="D16" s="2">
        <f t="shared" si="1"/>
        <v>455</v>
      </c>
      <c r="E16">
        <v>10</v>
      </c>
      <c r="G16" s="6">
        <f t="shared" si="2"/>
        <v>182</v>
      </c>
      <c r="H16" s="6">
        <f t="shared" si="3"/>
        <v>0</v>
      </c>
      <c r="I16" s="6"/>
      <c r="J16" s="6"/>
      <c r="K16" s="6"/>
      <c r="L16" s="6">
        <v>40</v>
      </c>
      <c r="M16" s="6"/>
      <c r="N16" s="6">
        <v>50</v>
      </c>
      <c r="O16" s="6"/>
      <c r="P16" s="6"/>
      <c r="Q16" s="6"/>
      <c r="R16" s="6">
        <v>50</v>
      </c>
      <c r="S16" s="6">
        <v>60</v>
      </c>
      <c r="T16">
        <f t="shared" si="5"/>
        <v>382</v>
      </c>
      <c r="U16" s="2">
        <f t="shared" si="4"/>
        <v>73</v>
      </c>
    </row>
    <row r="17" spans="1:24" x14ac:dyDescent="0.35">
      <c r="A17" t="s">
        <v>44</v>
      </c>
      <c r="B17">
        <v>40</v>
      </c>
      <c r="C17">
        <f t="shared" si="0"/>
        <v>280</v>
      </c>
      <c r="D17" s="2">
        <f t="shared" si="1"/>
        <v>728</v>
      </c>
      <c r="E17">
        <v>10</v>
      </c>
      <c r="F17">
        <v>10</v>
      </c>
      <c r="G17" s="6">
        <f t="shared" si="2"/>
        <v>182</v>
      </c>
      <c r="H17" s="6">
        <f t="shared" si="3"/>
        <v>182</v>
      </c>
      <c r="I17" s="6"/>
      <c r="J17" s="6">
        <v>30</v>
      </c>
      <c r="K17" s="6"/>
      <c r="L17" s="6"/>
      <c r="M17" s="6"/>
      <c r="N17" s="6"/>
      <c r="O17" s="6">
        <v>100</v>
      </c>
      <c r="P17" s="6"/>
      <c r="Q17" s="6">
        <v>50</v>
      </c>
      <c r="R17" s="6"/>
      <c r="S17" s="6"/>
      <c r="T17">
        <f t="shared" si="5"/>
        <v>544</v>
      </c>
      <c r="U17" s="2">
        <f t="shared" si="4"/>
        <v>184</v>
      </c>
      <c r="V17" t="s">
        <v>36</v>
      </c>
      <c r="W17" t="s">
        <v>32</v>
      </c>
    </row>
    <row r="18" spans="1:24" x14ac:dyDescent="0.35">
      <c r="A18" t="s">
        <v>45</v>
      </c>
      <c r="B18">
        <v>11.8</v>
      </c>
      <c r="C18">
        <f t="shared" si="0"/>
        <v>82.600000000000009</v>
      </c>
      <c r="D18" s="2">
        <f t="shared" si="1"/>
        <v>214.76000000000002</v>
      </c>
      <c r="G18" s="6"/>
      <c r="H18" s="6"/>
      <c r="I18" s="6"/>
      <c r="J18" s="6"/>
      <c r="K18" s="6"/>
      <c r="L18" s="6"/>
      <c r="M18" s="6"/>
      <c r="N18" s="6">
        <v>50</v>
      </c>
      <c r="O18" s="6">
        <v>50</v>
      </c>
      <c r="P18" s="6"/>
      <c r="Q18" s="6"/>
      <c r="R18" s="6"/>
      <c r="S18" s="6"/>
      <c r="T18">
        <f t="shared" si="5"/>
        <v>100</v>
      </c>
      <c r="U18" s="2">
        <f t="shared" si="4"/>
        <v>114.76000000000002</v>
      </c>
    </row>
    <row r="19" spans="1:24" x14ac:dyDescent="0.35">
      <c r="F19" t="s">
        <v>96</v>
      </c>
      <c r="J19" s="8" t="s">
        <v>97</v>
      </c>
      <c r="K19" t="s">
        <v>50</v>
      </c>
      <c r="M19" t="s">
        <v>83</v>
      </c>
      <c r="N19" t="s">
        <v>92</v>
      </c>
      <c r="O19" t="s">
        <v>68</v>
      </c>
      <c r="Q19" t="s">
        <v>75</v>
      </c>
    </row>
    <row r="20" spans="1:24" x14ac:dyDescent="0.35">
      <c r="J20" s="8" t="s">
        <v>98</v>
      </c>
      <c r="K20" t="s">
        <v>51</v>
      </c>
      <c r="M20" t="s">
        <v>62</v>
      </c>
      <c r="N20" t="s">
        <v>93</v>
      </c>
      <c r="O20" t="s">
        <v>69</v>
      </c>
      <c r="Q20" t="s">
        <v>76</v>
      </c>
      <c r="V20" t="s">
        <v>48</v>
      </c>
      <c r="W20" t="s">
        <v>46</v>
      </c>
      <c r="X20">
        <f>11.3*5</f>
        <v>56.5</v>
      </c>
    </row>
    <row r="21" spans="1:24" x14ac:dyDescent="0.35">
      <c r="J21" s="8" t="s">
        <v>99</v>
      </c>
      <c r="K21" t="s">
        <v>52</v>
      </c>
      <c r="M21" t="s">
        <v>88</v>
      </c>
      <c r="N21" t="s">
        <v>94</v>
      </c>
      <c r="O21" t="s">
        <v>114</v>
      </c>
      <c r="Q21" t="s">
        <v>77</v>
      </c>
      <c r="W21" t="s">
        <v>47</v>
      </c>
      <c r="X21">
        <f>23.8*5</f>
        <v>119</v>
      </c>
    </row>
    <row r="22" spans="1:24" x14ac:dyDescent="0.35">
      <c r="J22" s="8" t="s">
        <v>100</v>
      </c>
      <c r="K22" t="s">
        <v>53</v>
      </c>
      <c r="M22" t="s">
        <v>84</v>
      </c>
      <c r="N22" t="s">
        <v>95</v>
      </c>
      <c r="O22" t="s">
        <v>70</v>
      </c>
      <c r="Q22" t="s">
        <v>78</v>
      </c>
    </row>
    <row r="23" spans="1:24" x14ac:dyDescent="0.35">
      <c r="J23" s="8" t="s">
        <v>101</v>
      </c>
      <c r="K23" t="s">
        <v>54</v>
      </c>
      <c r="M23" t="s">
        <v>85</v>
      </c>
      <c r="O23" t="s">
        <v>71</v>
      </c>
      <c r="Q23" t="s">
        <v>79</v>
      </c>
    </row>
    <row r="24" spans="1:24" x14ac:dyDescent="0.35">
      <c r="J24" s="8" t="s">
        <v>102</v>
      </c>
      <c r="K24" t="s">
        <v>55</v>
      </c>
      <c r="M24" t="s">
        <v>86</v>
      </c>
      <c r="O24" t="s">
        <v>72</v>
      </c>
      <c r="Q24" t="s">
        <v>80</v>
      </c>
    </row>
    <row r="25" spans="1:24" x14ac:dyDescent="0.35">
      <c r="J25" s="8" t="s">
        <v>103</v>
      </c>
      <c r="K25" t="s">
        <v>56</v>
      </c>
      <c r="M25" t="s">
        <v>87</v>
      </c>
      <c r="O25" t="s">
        <v>73</v>
      </c>
    </row>
    <row r="26" spans="1:24" x14ac:dyDescent="0.35">
      <c r="J26" s="8" t="s">
        <v>104</v>
      </c>
      <c r="K26" t="s">
        <v>57</v>
      </c>
      <c r="M26" t="s">
        <v>89</v>
      </c>
      <c r="O26" t="s">
        <v>74</v>
      </c>
    </row>
    <row r="27" spans="1:24" x14ac:dyDescent="0.35">
      <c r="J27" s="8" t="s">
        <v>105</v>
      </c>
      <c r="K27" t="s">
        <v>63</v>
      </c>
      <c r="M27" t="s">
        <v>90</v>
      </c>
      <c r="O27" t="s">
        <v>109</v>
      </c>
    </row>
    <row r="28" spans="1:24" x14ac:dyDescent="0.35">
      <c r="J28" s="8" t="s">
        <v>106</v>
      </c>
      <c r="K28" t="s">
        <v>60</v>
      </c>
      <c r="M28" t="s">
        <v>91</v>
      </c>
    </row>
    <row r="29" spans="1:24" x14ac:dyDescent="0.35">
      <c r="J29" s="8" t="s">
        <v>107</v>
      </c>
      <c r="K29" t="s">
        <v>58</v>
      </c>
    </row>
    <row r="30" spans="1:24" x14ac:dyDescent="0.35">
      <c r="J30" s="8" t="s">
        <v>108</v>
      </c>
      <c r="K30" t="s">
        <v>59</v>
      </c>
    </row>
    <row r="31" spans="1:24" x14ac:dyDescent="0.35">
      <c r="J31" s="9"/>
    </row>
    <row r="32" spans="1:24" x14ac:dyDescent="0.35">
      <c r="J32" s="9"/>
      <c r="K32" t="s">
        <v>62</v>
      </c>
    </row>
    <row r="34" spans="11:11" x14ac:dyDescent="0.35">
      <c r="K34" t="s">
        <v>61</v>
      </c>
    </row>
  </sheetData>
  <pageMargins left="0.7" right="0.7" top="0.75" bottom="0.75" header="0.3" footer="0.3"/>
  <pageSetup paperSize="9" scale="74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Naylor</dc:creator>
  <cp:lastModifiedBy>Ruth Naylor</cp:lastModifiedBy>
  <cp:lastPrinted>2019-02-22T17:11:22Z</cp:lastPrinted>
  <dcterms:created xsi:type="dcterms:W3CDTF">2019-02-01T20:27:54Z</dcterms:created>
  <dcterms:modified xsi:type="dcterms:W3CDTF">2019-02-22T17:11:57Z</dcterms:modified>
</cp:coreProperties>
</file>